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7-610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<sst xmlns="http://schemas.openxmlformats.org/spreadsheetml/2006/main" count="87" uniqueCount="57">
  <si>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Medeltal</t>
  </si>
  <si>
    <t>dt/ha</t>
  </si>
  <si>
    <t>rel tal</t>
  </si>
  <si>
    <t>LSD F1</t>
  </si>
  <si>
    <t>C.V. %</t>
  </si>
  <si>
    <t>Före-</t>
  </si>
  <si>
    <t>tag</t>
  </si>
  <si>
    <t>SW</t>
  </si>
  <si>
    <t>SSd</t>
  </si>
  <si>
    <t>PL</t>
  </si>
  <si>
    <t>Till försöksringsmedlemmar</t>
  </si>
  <si>
    <t xml:space="preserve">Preliminära snabbvattenhaltsjusterade skördesiffror från sortförsök i ärter 2003. </t>
  </si>
  <si>
    <t>Ärter</t>
  </si>
  <si>
    <t xml:space="preserve">L7-610,L 205/03 </t>
  </si>
  <si>
    <t>L7-610, L 5/03</t>
  </si>
  <si>
    <t>L7-610, M 718/03</t>
  </si>
  <si>
    <t>L7-610, M 504/03</t>
  </si>
  <si>
    <t>L7-610, M 959/03</t>
  </si>
  <si>
    <t>Sandby Gård</t>
  </si>
  <si>
    <t>Vittskövle</t>
  </si>
  <si>
    <t>Nygård</t>
  </si>
  <si>
    <t>Ö Odarslöv</t>
  </si>
  <si>
    <t>Rydsgårds gods AB</t>
  </si>
  <si>
    <t xml:space="preserve">MEDELTAL </t>
  </si>
  <si>
    <t>Borrby</t>
  </si>
  <si>
    <t>Degeberga</t>
  </si>
  <si>
    <t>Lund</t>
  </si>
  <si>
    <t>5 FÖRSÖK</t>
  </si>
  <si>
    <t xml:space="preserve">Sort                  </t>
  </si>
  <si>
    <t>Carneval</t>
  </si>
  <si>
    <t>Ceb Lumina</t>
  </si>
  <si>
    <t>DLF Nitouche</t>
  </si>
  <si>
    <t>DLF Pinochio</t>
  </si>
  <si>
    <t>975496, Clara</t>
  </si>
  <si>
    <t xml:space="preserve">Celine, </t>
  </si>
  <si>
    <t>To Jackpot</t>
  </si>
  <si>
    <t>Da Monty</t>
  </si>
  <si>
    <t>Ni Attika</t>
  </si>
  <si>
    <t>DLF Brutus</t>
  </si>
  <si>
    <t>Utgår</t>
  </si>
  <si>
    <t>To Enigma</t>
  </si>
  <si>
    <t>DA Apollo</t>
  </si>
  <si>
    <t>Da Faust</t>
  </si>
  <si>
    <t>Phoenix</t>
  </si>
  <si>
    <t>LP Santana</t>
  </si>
  <si>
    <t>Algarve</t>
  </si>
  <si>
    <t>A5111</t>
  </si>
  <si>
    <t>Medelskörd</t>
  </si>
  <si>
    <t>6,02*</t>
  </si>
  <si>
    <t>4,30*</t>
  </si>
  <si>
    <t>4,49*</t>
  </si>
  <si>
    <t>OBS Ingen vattenhaltsjustering är gjord i Mörarpsförsöket.</t>
  </si>
  <si>
    <t xml:space="preserve">Sorten Soprano grodde ej varför den utgår. </t>
  </si>
  <si>
    <t>Sorten Brutus 4 försök och SW 995997 och SW A5111 2 försök jämföres mot mätarskördarna i de försök där de ingår.</t>
  </si>
  <si>
    <t>Mörarp*</t>
  </si>
  <si>
    <t>Försöken i Mörarp och Rydsgård ej snabbvatternhaltskorrigerade.</t>
  </si>
  <si>
    <t>Rydsgård*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</si>
</sst>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" fontId="4" fillId="0" borderId="0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1" fontId="4" fillId="0" borderId="21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6.140625" style="91" customWidth="1"/>
    <col min="3" max="9" width="8.28125" style="0" customWidth="1"/>
    <col min="10" max="10" width="8.8515625" style="0" customWidth="1"/>
    <col min="11" max="11" width="8.28125" style="0" customWidth="1"/>
    <col min="12" max="12" width="12.140625" style="0" customWidth="1"/>
    <col min="13" max="14" width="11.421875" style="0" customWidth="1"/>
  </cols>
  <sheetData>
    <row r="1" spans="1:15" ht="17.25" customHeight="1">
      <c r="A1" s="9" t="s">
        <v>10</v>
      </c>
      <c r="B1" s="23"/>
      <c r="C1" s="9"/>
      <c r="O1" s="24"/>
    </row>
    <row r="2" spans="1:15" ht="13.5" customHeight="1">
      <c r="A2" s="1"/>
      <c r="B2" s="25"/>
      <c r="C2" s="1"/>
      <c r="O2" s="24"/>
    </row>
    <row r="3" spans="1:15" ht="22.5" customHeight="1" thickBot="1">
      <c r="A3" s="1" t="s">
        <v>11</v>
      </c>
      <c r="B3" s="25"/>
      <c r="C3" s="1"/>
      <c r="O3" s="24"/>
    </row>
    <row r="4" spans="1:15" ht="12.75">
      <c r="A4" s="26" t="s">
        <v>12</v>
      </c>
      <c r="B4" s="27"/>
      <c r="C4" s="2" t="s">
        <v>13</v>
      </c>
      <c r="D4" s="2"/>
      <c r="E4" s="28" t="s">
        <v>14</v>
      </c>
      <c r="F4" s="2"/>
      <c r="G4" s="28" t="s">
        <v>15</v>
      </c>
      <c r="H4" s="2"/>
      <c r="I4" s="28" t="s">
        <v>16</v>
      </c>
      <c r="J4" s="2"/>
      <c r="K4" s="28" t="s">
        <v>17</v>
      </c>
      <c r="L4" s="2"/>
      <c r="M4" s="29"/>
      <c r="N4" s="30"/>
      <c r="O4" s="24"/>
    </row>
    <row r="5" spans="1:15" ht="12.75">
      <c r="A5" s="31"/>
      <c r="B5" s="32"/>
      <c r="C5" s="33" t="s">
        <v>18</v>
      </c>
      <c r="D5" s="33"/>
      <c r="E5" s="34" t="s">
        <v>19</v>
      </c>
      <c r="F5" s="33"/>
      <c r="G5" s="34" t="s">
        <v>20</v>
      </c>
      <c r="H5" s="35"/>
      <c r="I5" s="33" t="s">
        <v>21</v>
      </c>
      <c r="J5" s="35"/>
      <c r="K5" s="33" t="s">
        <v>22</v>
      </c>
      <c r="L5" s="35"/>
      <c r="M5" s="3" t="s">
        <v>23</v>
      </c>
      <c r="N5" s="7"/>
      <c r="O5" s="24"/>
    </row>
    <row r="6" spans="1:15" ht="13.5" thickBot="1">
      <c r="A6" s="36"/>
      <c r="B6" s="37"/>
      <c r="C6" s="38" t="s">
        <v>24</v>
      </c>
      <c r="D6" s="38"/>
      <c r="E6" s="39" t="s">
        <v>25</v>
      </c>
      <c r="F6" s="38"/>
      <c r="G6" s="39" t="s">
        <v>54</v>
      </c>
      <c r="H6" s="40"/>
      <c r="I6" s="38" t="s">
        <v>26</v>
      </c>
      <c r="J6" s="40"/>
      <c r="K6" s="38" t="s">
        <v>56</v>
      </c>
      <c r="L6" s="40"/>
      <c r="M6" s="4" t="s">
        <v>27</v>
      </c>
      <c r="N6" s="8"/>
      <c r="O6" s="24"/>
    </row>
    <row r="7" spans="1:15" ht="12.75">
      <c r="A7" s="41"/>
      <c r="B7" s="42" t="s">
        <v>5</v>
      </c>
      <c r="C7" s="43" t="s">
        <v>0</v>
      </c>
      <c r="D7" s="43"/>
      <c r="E7" s="44" t="s">
        <v>0</v>
      </c>
      <c r="F7" s="43"/>
      <c r="G7" s="44" t="s">
        <v>0</v>
      </c>
      <c r="H7" s="45"/>
      <c r="I7" s="43" t="s">
        <v>0</v>
      </c>
      <c r="J7" s="45"/>
      <c r="K7" s="43" t="s">
        <v>0</v>
      </c>
      <c r="L7" s="45"/>
      <c r="M7" s="43" t="s">
        <v>0</v>
      </c>
      <c r="N7" s="46"/>
      <c r="O7" s="24"/>
    </row>
    <row r="8" spans="1:15" ht="13.5" thickBot="1">
      <c r="A8" s="47" t="s">
        <v>28</v>
      </c>
      <c r="B8" s="37" t="s">
        <v>6</v>
      </c>
      <c r="C8" s="48" t="s">
        <v>1</v>
      </c>
      <c r="D8" s="48" t="s">
        <v>2</v>
      </c>
      <c r="E8" s="49" t="s">
        <v>1</v>
      </c>
      <c r="F8" s="48" t="s">
        <v>2</v>
      </c>
      <c r="G8" s="49" t="s">
        <v>1</v>
      </c>
      <c r="H8" s="50" t="s">
        <v>2</v>
      </c>
      <c r="I8" s="48" t="s">
        <v>1</v>
      </c>
      <c r="J8" s="50" t="s">
        <v>2</v>
      </c>
      <c r="K8" s="48" t="s">
        <v>1</v>
      </c>
      <c r="L8" s="50" t="s">
        <v>2</v>
      </c>
      <c r="M8" s="49" t="s">
        <v>1</v>
      </c>
      <c r="N8" s="51" t="s">
        <v>2</v>
      </c>
      <c r="O8" s="24"/>
    </row>
    <row r="9" spans="1:17" ht="15.75">
      <c r="A9" s="52" t="s">
        <v>29</v>
      </c>
      <c r="B9" s="53" t="s">
        <v>7</v>
      </c>
      <c r="C9" s="54">
        <v>67.79</v>
      </c>
      <c r="D9" s="55">
        <f>C9/0.678</f>
        <v>99.98525073746313</v>
      </c>
      <c r="E9" s="56">
        <v>59.3</v>
      </c>
      <c r="F9" s="55">
        <f>E9/0.593</f>
        <v>100</v>
      </c>
      <c r="G9" s="56">
        <v>49.88</v>
      </c>
      <c r="H9" s="55">
        <f>G9/0.499</f>
        <v>99.95991983967936</v>
      </c>
      <c r="I9" s="56">
        <v>59.37</v>
      </c>
      <c r="J9" s="55">
        <f>I9/0.594</f>
        <v>99.94949494949495</v>
      </c>
      <c r="K9" s="56">
        <v>57.57</v>
      </c>
      <c r="L9" s="55">
        <f>K9/0.576</f>
        <v>99.94791666666667</v>
      </c>
      <c r="M9" s="56">
        <f>(G9+I9+K9+E9+C9)/5</f>
        <v>58.782000000000004</v>
      </c>
      <c r="N9" s="57">
        <f>M9/0.588</f>
        <v>99.96938775510205</v>
      </c>
      <c r="O9" s="5"/>
      <c r="P9" s="58"/>
      <c r="Q9" s="58"/>
    </row>
    <row r="10" spans="1:15" ht="15.75">
      <c r="A10" s="13" t="s">
        <v>30</v>
      </c>
      <c r="B10" s="10" t="s">
        <v>7</v>
      </c>
      <c r="C10" s="14">
        <v>73.01</v>
      </c>
      <c r="D10" s="59">
        <f aca="true" t="shared" si="0" ref="D10:D24">C10/0.678</f>
        <v>107.68436578171091</v>
      </c>
      <c r="E10" s="60">
        <v>70</v>
      </c>
      <c r="F10" s="59">
        <f aca="true" t="shared" si="1" ref="F10:F26">E10/0.593</f>
        <v>118.04384485666105</v>
      </c>
      <c r="G10" s="60">
        <v>55.86</v>
      </c>
      <c r="H10" s="59">
        <f aca="true" t="shared" si="2" ref="H10:H24">G10/0.499</f>
        <v>111.9438877755511</v>
      </c>
      <c r="I10" s="60">
        <v>69.56</v>
      </c>
      <c r="J10" s="59">
        <f aca="true" t="shared" si="3" ref="J10:J24">I10/0.594</f>
        <v>117.10437710437711</v>
      </c>
      <c r="K10" s="60">
        <v>66.43</v>
      </c>
      <c r="L10" s="61">
        <f aca="true" t="shared" si="4" ref="L10:L26">K10/0.576</f>
        <v>115.32986111111113</v>
      </c>
      <c r="M10" s="60">
        <f aca="true" t="shared" si="5" ref="M10:M24">(G10+I10+K10+E10+C10)/5</f>
        <v>66.97200000000001</v>
      </c>
      <c r="N10" s="12">
        <f aca="true" t="shared" si="6" ref="N10:N24">M10/0.588</f>
        <v>113.89795918367349</v>
      </c>
      <c r="O10" s="24"/>
    </row>
    <row r="11" spans="1:15" ht="15.75">
      <c r="A11" s="13" t="s">
        <v>31</v>
      </c>
      <c r="B11" s="10" t="s">
        <v>7</v>
      </c>
      <c r="C11" s="14">
        <v>68.71</v>
      </c>
      <c r="D11" s="59">
        <f t="shared" si="0"/>
        <v>101.34218289085544</v>
      </c>
      <c r="E11" s="60">
        <v>62.4</v>
      </c>
      <c r="F11" s="59">
        <f t="shared" si="1"/>
        <v>105.22765598650928</v>
      </c>
      <c r="G11" s="60">
        <v>58.56</v>
      </c>
      <c r="H11" s="59">
        <f t="shared" si="2"/>
        <v>117.35470941883769</v>
      </c>
      <c r="I11" s="60">
        <v>62.6</v>
      </c>
      <c r="J11" s="59">
        <f t="shared" si="3"/>
        <v>105.3872053872054</v>
      </c>
      <c r="K11" s="60">
        <v>60.08</v>
      </c>
      <c r="L11" s="61">
        <f t="shared" si="4"/>
        <v>104.30555555555556</v>
      </c>
      <c r="M11" s="60">
        <f t="shared" si="5"/>
        <v>62.470000000000006</v>
      </c>
      <c r="N11" s="12">
        <f t="shared" si="6"/>
        <v>106.24149659863947</v>
      </c>
      <c r="O11" s="24"/>
    </row>
    <row r="12" spans="1:15" ht="15.75">
      <c r="A12" s="13" t="s">
        <v>32</v>
      </c>
      <c r="B12" s="10" t="s">
        <v>7</v>
      </c>
      <c r="C12" s="14">
        <v>68.18</v>
      </c>
      <c r="D12" s="59">
        <f t="shared" si="0"/>
        <v>100.56047197640119</v>
      </c>
      <c r="E12" s="60">
        <v>61.2</v>
      </c>
      <c r="F12" s="59">
        <f t="shared" si="1"/>
        <v>103.20404721753795</v>
      </c>
      <c r="G12" s="60">
        <v>55.9</v>
      </c>
      <c r="H12" s="59">
        <f t="shared" si="2"/>
        <v>112.02404809619239</v>
      </c>
      <c r="I12" s="60">
        <v>63.81</v>
      </c>
      <c r="J12" s="59">
        <f t="shared" si="3"/>
        <v>107.42424242424244</v>
      </c>
      <c r="K12" s="60">
        <v>61.78</v>
      </c>
      <c r="L12" s="61">
        <f t="shared" si="4"/>
        <v>107.25694444444446</v>
      </c>
      <c r="M12" s="60">
        <f t="shared" si="5"/>
        <v>62.174</v>
      </c>
      <c r="N12" s="12">
        <f t="shared" si="6"/>
        <v>105.73809523809524</v>
      </c>
      <c r="O12" s="24"/>
    </row>
    <row r="13" spans="1:15" ht="15.75">
      <c r="A13" s="15" t="s">
        <v>33</v>
      </c>
      <c r="B13" s="16" t="s">
        <v>7</v>
      </c>
      <c r="C13" s="18">
        <v>63.53</v>
      </c>
      <c r="D13" s="62">
        <f t="shared" si="0"/>
        <v>93.70206489675516</v>
      </c>
      <c r="E13" s="17">
        <v>61.2</v>
      </c>
      <c r="F13" s="62">
        <f t="shared" si="1"/>
        <v>103.20404721753795</v>
      </c>
      <c r="G13" s="17">
        <v>59.83</v>
      </c>
      <c r="H13" s="63">
        <f t="shared" si="2"/>
        <v>119.89979959919839</v>
      </c>
      <c r="I13" s="17">
        <v>63.32</v>
      </c>
      <c r="J13" s="63">
        <f t="shared" si="3"/>
        <v>106.5993265993266</v>
      </c>
      <c r="K13" s="17">
        <v>58.97</v>
      </c>
      <c r="L13" s="64">
        <f t="shared" si="4"/>
        <v>102.37847222222223</v>
      </c>
      <c r="M13" s="17">
        <f t="shared" si="5"/>
        <v>61.370000000000005</v>
      </c>
      <c r="N13" s="19">
        <f t="shared" si="6"/>
        <v>104.37074829931974</v>
      </c>
      <c r="O13" s="24"/>
    </row>
    <row r="14" spans="1:15" ht="15.75">
      <c r="A14" s="13" t="s">
        <v>34</v>
      </c>
      <c r="B14" s="10" t="s">
        <v>7</v>
      </c>
      <c r="C14" s="14">
        <v>73.39</v>
      </c>
      <c r="D14" s="59">
        <f t="shared" si="0"/>
        <v>108.24483775811208</v>
      </c>
      <c r="E14" s="60">
        <v>63.6</v>
      </c>
      <c r="F14" s="59">
        <f t="shared" si="1"/>
        <v>107.25126475548062</v>
      </c>
      <c r="G14" s="60">
        <v>58.53</v>
      </c>
      <c r="H14" s="59">
        <f t="shared" si="2"/>
        <v>117.29458917835672</v>
      </c>
      <c r="I14" s="60">
        <v>74.44</v>
      </c>
      <c r="J14" s="59">
        <f t="shared" si="3"/>
        <v>125.31986531986531</v>
      </c>
      <c r="K14" s="60">
        <v>71.14</v>
      </c>
      <c r="L14" s="61">
        <f t="shared" si="4"/>
        <v>123.50694444444446</v>
      </c>
      <c r="M14" s="60">
        <f t="shared" si="5"/>
        <v>68.22</v>
      </c>
      <c r="N14" s="12">
        <f t="shared" si="6"/>
        <v>116.02040816326532</v>
      </c>
      <c r="O14" s="24"/>
    </row>
    <row r="15" spans="1:14" s="24" customFormat="1" ht="15.75">
      <c r="A15" s="13" t="s">
        <v>35</v>
      </c>
      <c r="B15" s="65" t="s">
        <v>8</v>
      </c>
      <c r="C15" s="60">
        <v>66.93</v>
      </c>
      <c r="D15" s="59">
        <f>C15/0.678</f>
        <v>98.71681415929204</v>
      </c>
      <c r="E15" s="60">
        <v>59.4</v>
      </c>
      <c r="F15" s="59">
        <f>E15/0.593</f>
        <v>100.16863406408095</v>
      </c>
      <c r="G15" s="60">
        <v>58.78</v>
      </c>
      <c r="H15" s="59">
        <f>G15/0.499</f>
        <v>117.79559118236473</v>
      </c>
      <c r="I15" s="60">
        <v>58.36</v>
      </c>
      <c r="J15" s="59">
        <f>I15/0.594</f>
        <v>98.24915824915826</v>
      </c>
      <c r="K15" s="60">
        <v>57</v>
      </c>
      <c r="L15" s="61">
        <f>K15/0.576</f>
        <v>98.95833333333334</v>
      </c>
      <c r="M15" s="60">
        <f t="shared" si="5"/>
        <v>60.09400000000001</v>
      </c>
      <c r="N15" s="12">
        <f t="shared" si="6"/>
        <v>102.20068027210887</v>
      </c>
    </row>
    <row r="16" spans="1:15" ht="15.75">
      <c r="A16" s="13" t="s">
        <v>36</v>
      </c>
      <c r="B16" s="10" t="s">
        <v>9</v>
      </c>
      <c r="C16" s="14">
        <v>69.91</v>
      </c>
      <c r="D16" s="59">
        <f t="shared" si="0"/>
        <v>103.11209439528022</v>
      </c>
      <c r="E16" s="60">
        <v>63.9</v>
      </c>
      <c r="F16" s="59">
        <f t="shared" si="1"/>
        <v>107.75716694772345</v>
      </c>
      <c r="G16" s="60">
        <v>55.57</v>
      </c>
      <c r="H16" s="59">
        <f t="shared" si="2"/>
        <v>111.3627254509018</v>
      </c>
      <c r="I16" s="60">
        <v>66.59</v>
      </c>
      <c r="J16" s="59">
        <f t="shared" si="3"/>
        <v>112.10437710437712</v>
      </c>
      <c r="K16" s="60">
        <v>69.92</v>
      </c>
      <c r="L16" s="61">
        <f t="shared" si="4"/>
        <v>121.3888888888889</v>
      </c>
      <c r="M16" s="60">
        <f t="shared" si="5"/>
        <v>65.178</v>
      </c>
      <c r="N16" s="12">
        <f t="shared" si="6"/>
        <v>110.84693877551021</v>
      </c>
      <c r="O16" s="24"/>
    </row>
    <row r="17" spans="1:15" ht="15.75">
      <c r="A17" s="13" t="s">
        <v>37</v>
      </c>
      <c r="B17" s="10" t="s">
        <v>9</v>
      </c>
      <c r="C17" s="14">
        <v>66.47</v>
      </c>
      <c r="D17" s="59">
        <f t="shared" si="0"/>
        <v>98.03834808259586</v>
      </c>
      <c r="E17" s="60">
        <v>67.2</v>
      </c>
      <c r="F17" s="59">
        <f t="shared" si="1"/>
        <v>113.32209106239462</v>
      </c>
      <c r="G17" s="60">
        <v>54.13</v>
      </c>
      <c r="H17" s="59">
        <f t="shared" si="2"/>
        <v>108.47695390781564</v>
      </c>
      <c r="I17" s="60">
        <v>61.88</v>
      </c>
      <c r="J17" s="59">
        <f t="shared" si="3"/>
        <v>104.17508417508418</v>
      </c>
      <c r="K17" s="60">
        <v>66.03</v>
      </c>
      <c r="L17" s="61">
        <f t="shared" si="4"/>
        <v>114.63541666666667</v>
      </c>
      <c r="M17" s="60">
        <f t="shared" si="5"/>
        <v>63.14200000000001</v>
      </c>
      <c r="N17" s="12">
        <f t="shared" si="6"/>
        <v>107.38435374149662</v>
      </c>
      <c r="O17" s="24"/>
    </row>
    <row r="18" spans="1:15" ht="15.75">
      <c r="A18" s="15" t="s">
        <v>38</v>
      </c>
      <c r="B18" s="16" t="s">
        <v>8</v>
      </c>
      <c r="C18" s="18">
        <v>66.78</v>
      </c>
      <c r="D18" s="62">
        <f t="shared" si="0"/>
        <v>98.49557522123894</v>
      </c>
      <c r="E18" s="17">
        <v>59.4</v>
      </c>
      <c r="F18" s="62">
        <f t="shared" si="1"/>
        <v>100.16863406408095</v>
      </c>
      <c r="G18" s="17">
        <v>59.61</v>
      </c>
      <c r="H18" s="63">
        <f t="shared" si="2"/>
        <v>119.45891783567134</v>
      </c>
      <c r="I18" s="66" t="s">
        <v>39</v>
      </c>
      <c r="J18" s="63"/>
      <c r="K18" s="17">
        <v>57.81</v>
      </c>
      <c r="L18" s="64">
        <f t="shared" si="4"/>
        <v>100.36458333333334</v>
      </c>
      <c r="M18" s="17">
        <f>(G18+K18+E18+C18)/4</f>
        <v>60.9</v>
      </c>
      <c r="N18" s="19">
        <f t="shared" si="6"/>
        <v>103.57142857142857</v>
      </c>
      <c r="O18" s="24"/>
    </row>
    <row r="19" spans="1:15" ht="15.75">
      <c r="A19" s="13" t="s">
        <v>40</v>
      </c>
      <c r="B19" s="10" t="s">
        <v>8</v>
      </c>
      <c r="C19" s="14">
        <v>66.38</v>
      </c>
      <c r="D19" s="59">
        <f t="shared" si="0"/>
        <v>97.905604719764</v>
      </c>
      <c r="E19" s="60">
        <v>62.1</v>
      </c>
      <c r="F19" s="59">
        <f t="shared" si="1"/>
        <v>104.72175379426645</v>
      </c>
      <c r="G19" s="60">
        <v>53.56</v>
      </c>
      <c r="H19" s="59">
        <f t="shared" si="2"/>
        <v>107.33466933867736</v>
      </c>
      <c r="I19" s="60">
        <v>64.81</v>
      </c>
      <c r="J19" s="59">
        <f t="shared" si="3"/>
        <v>109.10774410774411</v>
      </c>
      <c r="K19" s="60">
        <v>64.56</v>
      </c>
      <c r="L19" s="61">
        <f t="shared" si="4"/>
        <v>112.08333333333334</v>
      </c>
      <c r="M19" s="60">
        <f t="shared" si="5"/>
        <v>62.282</v>
      </c>
      <c r="N19" s="12">
        <f>M19/0.586</f>
        <v>106.28327645051195</v>
      </c>
      <c r="O19" s="24"/>
    </row>
    <row r="20" spans="1:15" ht="15.75">
      <c r="A20" s="13" t="s">
        <v>41</v>
      </c>
      <c r="B20" s="10" t="s">
        <v>8</v>
      </c>
      <c r="C20" s="14">
        <v>59.95</v>
      </c>
      <c r="D20" s="59">
        <f t="shared" si="0"/>
        <v>88.42182890855457</v>
      </c>
      <c r="E20" s="60">
        <v>52.9</v>
      </c>
      <c r="F20" s="59">
        <f t="shared" si="1"/>
        <v>89.20741989881957</v>
      </c>
      <c r="G20" s="60">
        <v>53.19</v>
      </c>
      <c r="H20" s="59">
        <f t="shared" si="2"/>
        <v>106.59318637274549</v>
      </c>
      <c r="I20" s="60">
        <v>62.15</v>
      </c>
      <c r="J20" s="59">
        <f t="shared" si="3"/>
        <v>104.62962962962963</v>
      </c>
      <c r="K20" s="60">
        <v>60.56</v>
      </c>
      <c r="L20" s="61">
        <f t="shared" si="4"/>
        <v>105.1388888888889</v>
      </c>
      <c r="M20" s="60">
        <f t="shared" si="5"/>
        <v>57.75</v>
      </c>
      <c r="N20" s="12">
        <f t="shared" si="6"/>
        <v>98.21428571428572</v>
      </c>
      <c r="O20" s="24"/>
    </row>
    <row r="21" spans="1:15" ht="15.75">
      <c r="A21" s="13" t="s">
        <v>42</v>
      </c>
      <c r="B21" s="10" t="s">
        <v>8</v>
      </c>
      <c r="C21" s="14">
        <v>70.74</v>
      </c>
      <c r="D21" s="59">
        <f t="shared" si="0"/>
        <v>104.3362831858407</v>
      </c>
      <c r="E21" s="60">
        <v>62</v>
      </c>
      <c r="F21" s="59">
        <f t="shared" si="1"/>
        <v>104.5531197301855</v>
      </c>
      <c r="G21" s="60">
        <v>60.32</v>
      </c>
      <c r="H21" s="59">
        <f t="shared" si="2"/>
        <v>120.8817635270541</v>
      </c>
      <c r="I21" s="60">
        <v>67.76</v>
      </c>
      <c r="J21" s="59">
        <f t="shared" si="3"/>
        <v>114.07407407407409</v>
      </c>
      <c r="K21" s="60">
        <v>61.24</v>
      </c>
      <c r="L21" s="61">
        <f t="shared" si="4"/>
        <v>106.31944444444446</v>
      </c>
      <c r="M21" s="60">
        <f t="shared" si="5"/>
        <v>64.412</v>
      </c>
      <c r="N21" s="12">
        <f t="shared" si="6"/>
        <v>109.54421768707485</v>
      </c>
      <c r="O21" s="24"/>
    </row>
    <row r="22" spans="1:15" ht="15.75">
      <c r="A22" s="13" t="s">
        <v>43</v>
      </c>
      <c r="B22" s="10" t="s">
        <v>8</v>
      </c>
      <c r="C22" s="14">
        <v>62.56</v>
      </c>
      <c r="D22" s="59">
        <f t="shared" si="0"/>
        <v>92.27138643067846</v>
      </c>
      <c r="E22" s="60">
        <v>56.3</v>
      </c>
      <c r="F22" s="59">
        <f t="shared" si="1"/>
        <v>94.94097807757167</v>
      </c>
      <c r="G22" s="60">
        <v>56.35</v>
      </c>
      <c r="H22" s="59">
        <f t="shared" si="2"/>
        <v>112.92585170340682</v>
      </c>
      <c r="I22" s="60">
        <v>66.03</v>
      </c>
      <c r="J22" s="59">
        <f t="shared" si="3"/>
        <v>111.16161616161617</v>
      </c>
      <c r="K22" s="60">
        <v>55.18</v>
      </c>
      <c r="L22" s="61">
        <f t="shared" si="4"/>
        <v>95.79861111111111</v>
      </c>
      <c r="M22" s="60">
        <f t="shared" si="5"/>
        <v>59.284000000000006</v>
      </c>
      <c r="N22" s="12">
        <f t="shared" si="6"/>
        <v>100.82312925170069</v>
      </c>
      <c r="O22" s="24"/>
    </row>
    <row r="23" spans="1:15" ht="15.75">
      <c r="A23" s="15" t="s">
        <v>44</v>
      </c>
      <c r="B23" s="16" t="s">
        <v>8</v>
      </c>
      <c r="C23" s="18">
        <v>59.72</v>
      </c>
      <c r="D23" s="62">
        <f t="shared" si="0"/>
        <v>88.08259587020648</v>
      </c>
      <c r="E23" s="17">
        <v>61.2</v>
      </c>
      <c r="F23" s="62">
        <f t="shared" si="1"/>
        <v>103.20404721753795</v>
      </c>
      <c r="G23" s="17">
        <v>56.01</v>
      </c>
      <c r="H23" s="63">
        <f t="shared" si="2"/>
        <v>112.24448897795591</v>
      </c>
      <c r="I23" s="17">
        <v>71.17</v>
      </c>
      <c r="J23" s="63">
        <f t="shared" si="3"/>
        <v>119.81481481481482</v>
      </c>
      <c r="K23" s="17">
        <v>62.38</v>
      </c>
      <c r="L23" s="64">
        <f t="shared" si="4"/>
        <v>108.29861111111113</v>
      </c>
      <c r="M23" s="17">
        <f t="shared" si="5"/>
        <v>62.096000000000004</v>
      </c>
      <c r="N23" s="19">
        <f t="shared" si="6"/>
        <v>105.60544217687077</v>
      </c>
      <c r="O23" s="24"/>
    </row>
    <row r="24" spans="1:15" ht="15.75">
      <c r="A24" s="13" t="s">
        <v>45</v>
      </c>
      <c r="B24" s="10" t="s">
        <v>8</v>
      </c>
      <c r="C24" s="14">
        <v>72.04</v>
      </c>
      <c r="D24" s="59">
        <f t="shared" si="0"/>
        <v>106.25368731563422</v>
      </c>
      <c r="E24" s="60">
        <v>62.8</v>
      </c>
      <c r="F24" s="59">
        <f t="shared" si="1"/>
        <v>105.90219224283305</v>
      </c>
      <c r="G24" s="60">
        <v>35.63</v>
      </c>
      <c r="H24" s="59">
        <f t="shared" si="2"/>
        <v>71.40280561122245</v>
      </c>
      <c r="I24" s="60">
        <v>64.95</v>
      </c>
      <c r="J24" s="59">
        <f t="shared" si="3"/>
        <v>109.34343434343435</v>
      </c>
      <c r="K24" s="60">
        <v>64.22</v>
      </c>
      <c r="L24" s="61">
        <f t="shared" si="4"/>
        <v>111.49305555555556</v>
      </c>
      <c r="M24" s="60">
        <f t="shared" si="5"/>
        <v>59.92800000000001</v>
      </c>
      <c r="N24" s="12">
        <f t="shared" si="6"/>
        <v>101.9183673469388</v>
      </c>
      <c r="O24" s="24"/>
    </row>
    <row r="25" spans="1:15" ht="15.75">
      <c r="A25" s="67">
        <v>995997</v>
      </c>
      <c r="B25" s="10" t="s">
        <v>7</v>
      </c>
      <c r="C25" s="14"/>
      <c r="D25" s="59"/>
      <c r="E25" s="60">
        <v>63.4</v>
      </c>
      <c r="F25" s="59">
        <f t="shared" si="1"/>
        <v>106.91399662731872</v>
      </c>
      <c r="G25" s="60"/>
      <c r="H25" s="61"/>
      <c r="I25" s="60"/>
      <c r="J25" s="61"/>
      <c r="K25" s="60">
        <v>61.33</v>
      </c>
      <c r="L25" s="61">
        <f t="shared" si="4"/>
        <v>106.47569444444444</v>
      </c>
      <c r="M25" s="60">
        <f>(G25+I25+K25+E25+C25)/2</f>
        <v>62.364999999999995</v>
      </c>
      <c r="N25" s="12">
        <f>M25/0.584</f>
        <v>106.78938356164383</v>
      </c>
      <c r="O25" s="24"/>
    </row>
    <row r="26" spans="1:15" ht="16.5" thickBot="1">
      <c r="A26" s="68" t="s">
        <v>46</v>
      </c>
      <c r="B26" s="11" t="s">
        <v>7</v>
      </c>
      <c r="C26" s="20"/>
      <c r="D26" s="69"/>
      <c r="E26" s="70">
        <v>61.6</v>
      </c>
      <c r="F26" s="69">
        <f t="shared" si="1"/>
        <v>103.87858347386172</v>
      </c>
      <c r="G26" s="70"/>
      <c r="H26" s="71"/>
      <c r="I26" s="70"/>
      <c r="J26" s="71"/>
      <c r="K26" s="70">
        <v>57.97</v>
      </c>
      <c r="L26" s="71">
        <f t="shared" si="4"/>
        <v>100.64236111111111</v>
      </c>
      <c r="M26" s="70">
        <f>(G26+I26+K26+E26+C26)/2</f>
        <v>59.785</v>
      </c>
      <c r="N26" s="21">
        <f>M26/0.584</f>
        <v>102.37157534246576</v>
      </c>
      <c r="O26" s="24"/>
    </row>
    <row r="27" spans="1:15" s="78" customFormat="1" ht="13.5" customHeight="1">
      <c r="A27" s="72" t="s">
        <v>47</v>
      </c>
      <c r="B27" s="73"/>
      <c r="C27" s="74">
        <f>SUM(C9:C26)/17</f>
        <v>63.299411764705894</v>
      </c>
      <c r="D27" s="75"/>
      <c r="E27" s="74">
        <f>SUM(E9:E26)/17</f>
        <v>65.28823529411764</v>
      </c>
      <c r="F27" s="76"/>
      <c r="G27" s="74">
        <f>SUM(G9:G24)/17</f>
        <v>51.86529411764707</v>
      </c>
      <c r="H27" s="75"/>
      <c r="I27" s="74">
        <f>SUM(I9:I24)/17</f>
        <v>57.45882352941176</v>
      </c>
      <c r="J27" s="75"/>
      <c r="K27" s="74">
        <f>SUM(K9:K26)/19</f>
        <v>58.640526315789465</v>
      </c>
      <c r="L27" s="75"/>
      <c r="M27" s="74">
        <f>SUM(M9:M26)/19</f>
        <v>58.8002105263158</v>
      </c>
      <c r="N27" s="77"/>
      <c r="O27" s="75"/>
    </row>
    <row r="28" spans="1:15" s="78" customFormat="1" ht="14.25" customHeight="1">
      <c r="A28" s="72" t="s">
        <v>3</v>
      </c>
      <c r="B28" s="73"/>
      <c r="C28" s="73"/>
      <c r="D28" s="79" t="s">
        <v>48</v>
      </c>
      <c r="E28" s="73"/>
      <c r="F28" s="79" t="s">
        <v>49</v>
      </c>
      <c r="G28" s="79"/>
      <c r="H28" s="79"/>
      <c r="I28" s="79"/>
      <c r="J28" s="79" t="s">
        <v>50</v>
      </c>
      <c r="K28" s="79"/>
      <c r="L28" s="80"/>
      <c r="M28" s="81"/>
      <c r="N28" s="82"/>
      <c r="O28" s="81"/>
    </row>
    <row r="29" spans="1:14" ht="13.5" thickBot="1">
      <c r="A29" s="83" t="s">
        <v>4</v>
      </c>
      <c r="B29" s="84"/>
      <c r="C29" s="85"/>
      <c r="D29" s="6">
        <v>6.7</v>
      </c>
      <c r="E29" s="86"/>
      <c r="F29" s="6">
        <v>4.8</v>
      </c>
      <c r="G29" s="6"/>
      <c r="H29" s="6"/>
      <c r="I29" s="84"/>
      <c r="J29" s="6">
        <v>5</v>
      </c>
      <c r="K29" s="84"/>
      <c r="L29" s="22"/>
      <c r="M29" s="87"/>
      <c r="N29" s="88"/>
    </row>
    <row r="30" spans="1:7" ht="12.75">
      <c r="A30" s="89" t="s">
        <v>51</v>
      </c>
      <c r="B30" s="90"/>
      <c r="C30" s="89"/>
      <c r="D30" s="89"/>
      <c r="E30" s="89"/>
      <c r="F30" s="89"/>
      <c r="G30" s="89"/>
    </row>
    <row r="31" ht="12.75">
      <c r="A31" t="s">
        <v>52</v>
      </c>
    </row>
    <row r="32" ht="12.75">
      <c r="A32" t="s">
        <v>53</v>
      </c>
    </row>
    <row r="33" ht="12.75">
      <c r="A33" t="s">
        <v>55</v>
      </c>
    </row>
  </sheetData>
  <printOptions horizontalCentered="1"/>
  <pageMargins left="0.46" right="0.42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Hushållningssällskapet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arlj</dc:creator>
  <cp:keywords/>
  <dc:description/>
  <cp:lastModifiedBy>Harriet</cp:lastModifiedBy>
  <cp:lastPrinted>2003-10-17T08:12:36Z</cp:lastPrinted>
  <dcterms:created xsi:type="dcterms:W3CDTF">2003-04-11T06:56:51Z</dcterms:created>
  <dcterms:modified xsi:type="dcterms:W3CDTF">2003-10-17T08:16:13Z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